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7700" windowHeight="11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'Sheet1'!$A$1:$AC$39</definedName>
  </definedNames>
  <calcPr fullCalcOnLoad="1"/>
</workbook>
</file>

<file path=xl/sharedStrings.xml><?xml version="1.0" encoding="utf-8"?>
<sst xmlns="http://schemas.openxmlformats.org/spreadsheetml/2006/main" count="75" uniqueCount="40">
  <si>
    <t>Total Term Pay</t>
  </si>
  <si>
    <t>Appt %</t>
  </si>
  <si>
    <t>Per Credit Rate X 15 = Full-Time Rate</t>
  </si>
  <si>
    <t>Term FTE X Full Time Term Rate = Term Pay</t>
  </si>
  <si>
    <t>Term Pay/Number of Pay Periods = Semi-Monthly Pay</t>
  </si>
  <si>
    <t>This FOAP pay / Total Pay = Labor Dist. Pay</t>
  </si>
  <si>
    <t>Total Term
 Pay</t>
  </si>
  <si>
    <t>Labor
 Dist %</t>
  </si>
  <si>
    <t>Step</t>
  </si>
  <si>
    <t>Hourly
Rate</t>
  </si>
  <si>
    <t>Full-Time
Term Rate</t>
  </si>
  <si>
    <t>Term 
Rate:</t>
  </si>
  <si>
    <t>Per 
Credit
Rate</t>
  </si>
  <si>
    <t>Grade 1</t>
  </si>
  <si>
    <t>Grade 2</t>
  </si>
  <si>
    <t>Grade 3</t>
  </si>
  <si>
    <t>Per Credit Rate X 45/1360 = Hourly Rate (170 days X 8 = 1360 hours per year)</t>
  </si>
  <si>
    <t>Semi-Monthly Assigned Sal</t>
  </si>
  <si>
    <t># of Pays</t>
  </si>
  <si>
    <r>
      <t xml:space="preserve">Example 1 </t>
    </r>
    <r>
      <rPr>
        <sz val="10"/>
        <rFont val="Arial"/>
        <family val="2"/>
      </rPr>
      <t>(No Inservice)</t>
    </r>
  </si>
  <si>
    <r>
      <t xml:space="preserve">Example 2 </t>
    </r>
    <r>
      <rPr>
        <sz val="10"/>
        <rFont val="Arial"/>
        <family val="2"/>
      </rPr>
      <t>(4 Hrs Inservice Paid over One Pay Period)</t>
    </r>
  </si>
  <si>
    <r>
      <t xml:space="preserve">Example 3 </t>
    </r>
    <r>
      <rPr>
        <sz val="10"/>
        <rFont val="Arial"/>
        <family val="2"/>
      </rPr>
      <t>(4 Hrs Inservice Paid over Two Pay Periods)</t>
    </r>
  </si>
  <si>
    <t>Hours per pay</t>
  </si>
  <si>
    <t>6 pays</t>
  </si>
  <si>
    <t>Instructions:</t>
  </si>
  <si>
    <t>Click on appropriate light green cell in the PTCF Salary Table.</t>
  </si>
  <si>
    <t>Part-Time Credit Faculty (PTCF) Salary Table</t>
  </si>
  <si>
    <t>Press tab to populate cells.</t>
  </si>
  <si>
    <t xml:space="preserve">Click on light yellow Term Rate cell above appropriate Example chart.  </t>
  </si>
  <si>
    <t>Type the equals sign in the light yellow cell.</t>
  </si>
  <si>
    <t>Total Labor Distribution % must equal 100.</t>
  </si>
  <si>
    <t xml:space="preserve">Copy the following to the PTSOA: </t>
  </si>
  <si>
    <t>Appointment Percentage</t>
  </si>
  <si>
    <t>Semi Monthly Assigned Salary</t>
  </si>
  <si>
    <t>Hours per Pay</t>
  </si>
  <si>
    <t>Labor Distribution *Note:  If you have more than one FOAP, divide the appointment percentage on this chart by the number of FOAP's to get correct appointment percentage.</t>
  </si>
  <si>
    <t xml:space="preserve">Formulas and Tips: </t>
  </si>
  <si>
    <r>
      <t xml:space="preserve">Example 2 </t>
    </r>
    <r>
      <rPr>
        <sz val="10"/>
        <rFont val="Arial"/>
        <family val="2"/>
      </rPr>
      <t>(8 Hrs Inservice Paid over One Pay Period)</t>
    </r>
  </si>
  <si>
    <r>
      <t xml:space="preserve">Example 3 </t>
    </r>
    <r>
      <rPr>
        <sz val="10"/>
        <rFont val="Arial"/>
        <family val="2"/>
      </rPr>
      <t>(8 Hrs Inservice Paid over Two Pay Periods)</t>
    </r>
  </si>
  <si>
    <t>Total labor distribution should equal 100%.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</si>
</sst>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0.00"/>
    <numFmt numFmtId="167" formatCode="&quot;$&quot;#,##0.0"/>
    <numFmt numFmtId="168" formatCode="&quot;$&quot;#,##0"/>
    <numFmt numFmtId="169" formatCode="&quot;$&quot;#,##0.000"/>
    <numFmt numFmtId="170" formatCode="0.00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43" fontId="0" fillId="0" borderId="1" xfId="15" applyBorder="1" applyAlignment="1">
      <alignment/>
    </xf>
    <xf numFmtId="43" fontId="1" fillId="0" borderId="3" xfId="15" applyFont="1" applyBorder="1" applyAlignment="1">
      <alignment horizontal="center" wrapText="1"/>
    </xf>
    <xf numFmtId="10" fontId="0" fillId="0" borderId="6" xfId="21" applyNumberFormat="1" applyBorder="1" applyAlignment="1">
      <alignment/>
    </xf>
    <xf numFmtId="9" fontId="0" fillId="0" borderId="6" xfId="21" applyBorder="1" applyAlignment="1">
      <alignment/>
    </xf>
    <xf numFmtId="43" fontId="1" fillId="0" borderId="8" xfId="15" applyFont="1" applyBorder="1" applyAlignment="1">
      <alignment/>
    </xf>
    <xf numFmtId="0" fontId="0" fillId="0" borderId="9" xfId="0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8" xfId="15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 horizontal="center" wrapText="1"/>
    </xf>
    <xf numFmtId="2" fontId="0" fillId="0" borderId="1" xfId="0" applyNumberFormat="1" applyBorder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68" fontId="0" fillId="0" borderId="11" xfId="0" applyNumberFormat="1" applyBorder="1" applyAlignment="1">
      <alignment/>
    </xf>
    <xf numFmtId="10" fontId="0" fillId="2" borderId="5" xfId="21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3" borderId="6" xfId="0" applyFill="1" applyBorder="1" applyAlignment="1">
      <alignment/>
    </xf>
    <xf numFmtId="4" fontId="0" fillId="3" borderId="6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3" fontId="1" fillId="0" borderId="3" xfId="15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0" fontId="0" fillId="0" borderId="5" xfId="21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43" fontId="0" fillId="0" borderId="1" xfId="15" applyFill="1" applyBorder="1" applyAlignment="1">
      <alignment/>
    </xf>
    <xf numFmtId="168" fontId="0" fillId="0" borderId="11" xfId="0" applyNumberFormat="1" applyFill="1" applyBorder="1" applyAlignment="1">
      <alignment/>
    </xf>
    <xf numFmtId="43" fontId="0" fillId="0" borderId="11" xfId="15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15" applyFill="1" applyBorder="1" applyAlignment="1">
      <alignment/>
    </xf>
    <xf numFmtId="9" fontId="0" fillId="0" borderId="6" xfId="2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43" fontId="1" fillId="0" borderId="8" xfId="15" applyFont="1" applyFill="1" applyBorder="1" applyAlignment="1">
      <alignment/>
    </xf>
    <xf numFmtId="0" fontId="1" fillId="0" borderId="8" xfId="0" applyFont="1" applyFill="1" applyBorder="1" applyAlignment="1">
      <alignment/>
    </xf>
    <xf numFmtId="43" fontId="0" fillId="0" borderId="8" xfId="15" applyFont="1" applyFill="1" applyBorder="1" applyAlignment="1">
      <alignment/>
    </xf>
    <xf numFmtId="0" fontId="0" fillId="0" borderId="9" xfId="0" applyFill="1" applyBorder="1" applyAlignment="1">
      <alignment/>
    </xf>
    <xf numFmtId="10" fontId="0" fillId="2" borderId="13" xfId="21" applyNumberFormat="1" applyFill="1" applyBorder="1" applyAlignment="1">
      <alignment/>
    </xf>
    <xf numFmtId="43" fontId="0" fillId="3" borderId="1" xfId="15" applyFill="1" applyBorder="1" applyAlignment="1">
      <alignment/>
    </xf>
    <xf numFmtId="10" fontId="0" fillId="0" borderId="5" xfId="0" applyNumberFormat="1" applyBorder="1" applyAlignment="1">
      <alignment/>
    </xf>
    <xf numFmtId="10" fontId="0" fillId="2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0" fillId="4" borderId="15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8" xfId="21" applyNumberFormat="1" applyFont="1" applyBorder="1" applyAlignment="1">
      <alignment/>
    </xf>
    <xf numFmtId="10" fontId="0" fillId="0" borderId="18" xfId="21" applyNumberFormat="1" applyBorder="1" applyAlignment="1">
      <alignment/>
    </xf>
    <xf numFmtId="9" fontId="0" fillId="0" borderId="18" xfId="21" applyBorder="1" applyAlignment="1">
      <alignment/>
    </xf>
    <xf numFmtId="0" fontId="1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8" fontId="1" fillId="5" borderId="0" xfId="0" applyNumberFormat="1" applyFont="1" applyFill="1" applyAlignment="1">
      <alignment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5.28125" style="0" customWidth="1"/>
    <col min="3" max="3" width="8.00390625" style="0" customWidth="1"/>
    <col min="4" max="4" width="8.00390625" style="1" customWidth="1"/>
    <col min="5" max="5" width="10.57421875" style="1" customWidth="1"/>
    <col min="6" max="6" width="3.00390625" style="0" customWidth="1"/>
    <col min="7" max="7" width="7.57421875" style="0" customWidth="1"/>
    <col min="8" max="8" width="9.00390625" style="0" customWidth="1"/>
    <col min="9" max="9" width="11.00390625" style="0" customWidth="1"/>
    <col min="10" max="10" width="10.7109375" style="0" customWidth="1"/>
    <col min="12" max="12" width="11.7109375" style="0" customWidth="1"/>
    <col min="13" max="13" width="7.57421875" style="0" customWidth="1"/>
    <col min="14" max="14" width="3.7109375" style="0" customWidth="1"/>
    <col min="15" max="15" width="9.28125" style="0" bestFit="1" customWidth="1"/>
    <col min="16" max="16" width="10.7109375" style="0" customWidth="1"/>
    <col min="18" max="18" width="9.00390625" style="0" customWidth="1"/>
    <col min="21" max="21" width="6.7109375" style="0" customWidth="1"/>
    <col min="22" max="22" width="3.7109375" style="0" customWidth="1"/>
    <col min="23" max="23" width="9.28125" style="0" bestFit="1" customWidth="1"/>
    <col min="29" max="29" width="6.7109375" style="0" customWidth="1"/>
  </cols>
  <sheetData>
    <row r="2" spans="1:26" ht="25.5">
      <c r="A2" s="2" t="s">
        <v>26</v>
      </c>
      <c r="G2" s="3" t="s">
        <v>11</v>
      </c>
      <c r="H2" s="88">
        <f>E25</f>
        <v>11768</v>
      </c>
      <c r="I2" s="1"/>
      <c r="J2" s="1"/>
      <c r="O2" s="3" t="s">
        <v>11</v>
      </c>
      <c r="P2" s="88">
        <f>H2</f>
        <v>11768</v>
      </c>
      <c r="Q2" s="1"/>
      <c r="R2" s="1"/>
      <c r="W2" s="3" t="s">
        <v>11</v>
      </c>
      <c r="X2" s="88">
        <f>H2</f>
        <v>11768</v>
      </c>
      <c r="Y2" s="1"/>
      <c r="Z2" s="1"/>
    </row>
    <row r="3" spans="7:26" ht="13.5" thickBot="1">
      <c r="G3" s="2" t="s">
        <v>19</v>
      </c>
      <c r="I3" s="1"/>
      <c r="J3" s="1"/>
      <c r="O3" s="2" t="s">
        <v>20</v>
      </c>
      <c r="Q3" s="1"/>
      <c r="R3" s="1"/>
      <c r="W3" s="2" t="s">
        <v>21</v>
      </c>
      <c r="Y3" s="1"/>
      <c r="Z3" s="1"/>
    </row>
    <row r="4" spans="1:29" ht="38.25" customHeight="1">
      <c r="A4" s="10" t="s">
        <v>13</v>
      </c>
      <c r="B4" s="11" t="s">
        <v>8</v>
      </c>
      <c r="C4" s="12" t="s">
        <v>9</v>
      </c>
      <c r="D4" s="12" t="s">
        <v>12</v>
      </c>
      <c r="E4" s="13" t="s">
        <v>10</v>
      </c>
      <c r="G4" s="10" t="s">
        <v>1</v>
      </c>
      <c r="H4" s="72" t="s">
        <v>22</v>
      </c>
      <c r="I4" s="11"/>
      <c r="J4" s="20" t="s">
        <v>17</v>
      </c>
      <c r="K4" s="20" t="s">
        <v>6</v>
      </c>
      <c r="L4" s="33" t="s">
        <v>7</v>
      </c>
      <c r="M4" s="82" t="s">
        <v>18</v>
      </c>
      <c r="O4" s="43" t="s">
        <v>1</v>
      </c>
      <c r="P4" s="72" t="s">
        <v>22</v>
      </c>
      <c r="Q4" s="44"/>
      <c r="R4" s="45" t="s">
        <v>17</v>
      </c>
      <c r="S4" s="45" t="s">
        <v>6</v>
      </c>
      <c r="T4" s="46" t="s">
        <v>7</v>
      </c>
      <c r="U4" s="82" t="s">
        <v>18</v>
      </c>
      <c r="W4" s="71" t="s">
        <v>1</v>
      </c>
      <c r="X4" s="72" t="s">
        <v>22</v>
      </c>
      <c r="Y4" s="12"/>
      <c r="Z4" s="20" t="s">
        <v>17</v>
      </c>
      <c r="AA4" s="20" t="s">
        <v>6</v>
      </c>
      <c r="AB4" s="33" t="s">
        <v>7</v>
      </c>
      <c r="AC4" s="82" t="s">
        <v>18</v>
      </c>
    </row>
    <row r="5" spans="1:29" ht="12.75">
      <c r="A5" s="14"/>
      <c r="B5" s="6">
        <v>1</v>
      </c>
      <c r="C5" s="90">
        <v>15.45</v>
      </c>
      <c r="D5" s="89">
        <v>467</v>
      </c>
      <c r="E5" s="89">
        <v>7005</v>
      </c>
      <c r="G5" s="39">
        <v>0.2</v>
      </c>
      <c r="H5" s="73">
        <f>G5*75.56</f>
        <v>15.112000000000002</v>
      </c>
      <c r="I5" s="7">
        <f>$H$2*G5</f>
        <v>2353.6</v>
      </c>
      <c r="J5" s="65">
        <f>I5/6</f>
        <v>392.26666666666665</v>
      </c>
      <c r="K5" s="49">
        <f>J5*6</f>
        <v>2353.6</v>
      </c>
      <c r="L5" s="21">
        <f>K5/K7</f>
        <v>1</v>
      </c>
      <c r="M5" s="79" t="s">
        <v>23</v>
      </c>
      <c r="O5" s="47">
        <f>O6+0.072</f>
        <v>0.272</v>
      </c>
      <c r="P5" s="73">
        <f>P6+4</f>
        <v>19.112000000000002</v>
      </c>
      <c r="Q5" s="48">
        <f>$P$2*O5/6</f>
        <v>533.4826666666667</v>
      </c>
      <c r="R5" s="65">
        <f>Q5*U5</f>
        <v>533.4826666666667</v>
      </c>
      <c r="S5" s="49">
        <f>R5*U5</f>
        <v>533.4826666666667</v>
      </c>
      <c r="T5" s="21">
        <v>1</v>
      </c>
      <c r="U5" s="76">
        <v>1</v>
      </c>
      <c r="W5" s="66">
        <f>W6+0.036</f>
        <v>0.23600000000000002</v>
      </c>
      <c r="X5" s="73">
        <f>X6+2</f>
        <v>17.112000000000002</v>
      </c>
      <c r="Y5" s="34">
        <f>$X$2*W5/6</f>
        <v>462.87466666666666</v>
      </c>
      <c r="Z5" s="65">
        <f>Y5*1</f>
        <v>462.87466666666666</v>
      </c>
      <c r="AA5" s="19">
        <f>Z5*AC5</f>
        <v>925.7493333333333</v>
      </c>
      <c r="AB5" s="21">
        <v>1</v>
      </c>
      <c r="AC5" s="76">
        <v>2</v>
      </c>
    </row>
    <row r="6" spans="1:29" ht="13.5" thickBot="1">
      <c r="A6" s="14"/>
      <c r="B6" s="6">
        <v>2</v>
      </c>
      <c r="C6" s="90">
        <v>16.23</v>
      </c>
      <c r="D6" s="89">
        <v>491</v>
      </c>
      <c r="E6" s="89">
        <v>7359</v>
      </c>
      <c r="G6" s="29"/>
      <c r="H6" s="75"/>
      <c r="I6" s="32"/>
      <c r="J6" s="19"/>
      <c r="K6" s="26"/>
      <c r="L6" s="21"/>
      <c r="M6" s="80"/>
      <c r="O6" s="64">
        <v>0.2</v>
      </c>
      <c r="P6" s="73">
        <f>O6*75.56</f>
        <v>15.112000000000002</v>
      </c>
      <c r="Q6" s="50">
        <f>$P$2*O6</f>
        <v>2353.6</v>
      </c>
      <c r="R6" s="65">
        <f>Q6/6</f>
        <v>392.26666666666665</v>
      </c>
      <c r="S6" s="51">
        <f>R6*U6</f>
        <v>1961.3333333333333</v>
      </c>
      <c r="T6" s="21">
        <v>1</v>
      </c>
      <c r="U6" s="76">
        <v>5</v>
      </c>
      <c r="W6" s="67">
        <v>0.2</v>
      </c>
      <c r="X6" s="73">
        <f>W6*75.56</f>
        <v>15.112000000000002</v>
      </c>
      <c r="Y6" s="38">
        <f>$P$2*W6</f>
        <v>2353.6</v>
      </c>
      <c r="Z6" s="65">
        <f>Y6/6</f>
        <v>392.26666666666665</v>
      </c>
      <c r="AA6" s="26">
        <f>Z6*AC6</f>
        <v>1569.0666666666666</v>
      </c>
      <c r="AB6" s="21">
        <v>1</v>
      </c>
      <c r="AC6" s="76">
        <v>4</v>
      </c>
    </row>
    <row r="7" spans="1:29" ht="13.5" thickTop="1">
      <c r="A7" s="14"/>
      <c r="B7" s="6">
        <v>3</v>
      </c>
      <c r="C7" s="90">
        <v>17.18</v>
      </c>
      <c r="D7" s="89">
        <v>519</v>
      </c>
      <c r="E7" s="89">
        <v>7788</v>
      </c>
      <c r="G7" s="28"/>
      <c r="H7" s="68"/>
      <c r="I7" s="31"/>
      <c r="J7" s="19"/>
      <c r="K7" s="25">
        <f>SUM(K5:K6)</f>
        <v>2353.6</v>
      </c>
      <c r="L7" s="22"/>
      <c r="M7" s="81"/>
      <c r="O7" s="52"/>
      <c r="P7" s="68"/>
      <c r="Q7" s="53">
        <f>SUM(Q5:Q6)</f>
        <v>2887.0826666666667</v>
      </c>
      <c r="R7" s="49"/>
      <c r="S7" s="54">
        <f>SUM(S5:S6)</f>
        <v>2494.816</v>
      </c>
      <c r="T7" s="55"/>
      <c r="U7" s="77"/>
      <c r="W7" s="28"/>
      <c r="X7" s="68"/>
      <c r="Y7" s="31">
        <f>SUM(Y5:Y6)</f>
        <v>2816.4746666666665</v>
      </c>
      <c r="Z7" s="19"/>
      <c r="AA7" s="25">
        <f>SUM(AA5:AA6)</f>
        <v>2494.816</v>
      </c>
      <c r="AB7" s="22"/>
      <c r="AC7" s="77"/>
    </row>
    <row r="8" spans="1:29" ht="12.75">
      <c r="A8" s="14"/>
      <c r="B8" s="6">
        <v>4</v>
      </c>
      <c r="C8" s="90">
        <v>17.96</v>
      </c>
      <c r="D8" s="89">
        <v>543</v>
      </c>
      <c r="E8" s="89">
        <v>8142</v>
      </c>
      <c r="G8" s="30"/>
      <c r="H8" s="74"/>
      <c r="I8" s="7"/>
      <c r="J8" s="19"/>
      <c r="K8" s="25"/>
      <c r="L8" s="15"/>
      <c r="M8" s="77"/>
      <c r="O8" s="56"/>
      <c r="P8" s="69"/>
      <c r="Q8" s="57"/>
      <c r="R8" s="49"/>
      <c r="S8" s="49"/>
      <c r="T8" s="58"/>
      <c r="U8" s="77"/>
      <c r="W8" s="14"/>
      <c r="X8" s="69"/>
      <c r="Y8" s="7"/>
      <c r="Z8" s="19"/>
      <c r="AA8" s="19"/>
      <c r="AB8" s="15"/>
      <c r="AC8" s="77"/>
    </row>
    <row r="9" spans="1:29" ht="13.5" thickBot="1">
      <c r="A9" s="14"/>
      <c r="B9" s="6">
        <v>5</v>
      </c>
      <c r="C9" s="90">
        <v>18.81</v>
      </c>
      <c r="D9" s="89">
        <v>568</v>
      </c>
      <c r="E9" s="89">
        <v>8526</v>
      </c>
      <c r="G9" s="14"/>
      <c r="H9" s="69"/>
      <c r="I9" s="7"/>
      <c r="J9" s="19"/>
      <c r="K9" s="19"/>
      <c r="L9" s="15"/>
      <c r="M9" s="77"/>
      <c r="O9" s="59"/>
      <c r="P9" s="70"/>
      <c r="Q9" s="60" t="s">
        <v>0</v>
      </c>
      <c r="R9" s="61"/>
      <c r="S9" s="62">
        <f>S7</f>
        <v>2494.816</v>
      </c>
      <c r="T9" s="63"/>
      <c r="U9" s="78"/>
      <c r="W9" s="17"/>
      <c r="X9" s="70"/>
      <c r="Y9" s="23" t="s">
        <v>0</v>
      </c>
      <c r="Z9" s="18"/>
      <c r="AA9" s="27">
        <f>AA7</f>
        <v>2494.816</v>
      </c>
      <c r="AB9" s="24"/>
      <c r="AC9" s="78"/>
    </row>
    <row r="10" spans="1:13" ht="13.5" thickBot="1">
      <c r="A10" s="14"/>
      <c r="B10" s="6">
        <v>6</v>
      </c>
      <c r="C10" s="90">
        <v>20.23</v>
      </c>
      <c r="D10" s="89">
        <v>611</v>
      </c>
      <c r="E10" s="89">
        <v>9171</v>
      </c>
      <c r="G10" s="17"/>
      <c r="H10" s="70"/>
      <c r="I10" s="23" t="s">
        <v>0</v>
      </c>
      <c r="J10" s="18"/>
      <c r="K10" s="27">
        <f>K7+K8</f>
        <v>2353.6</v>
      </c>
      <c r="L10" s="24"/>
      <c r="M10" s="78"/>
    </row>
    <row r="11" spans="1:5" ht="12.75">
      <c r="A11" s="14"/>
      <c r="B11" s="6"/>
      <c r="C11" s="7"/>
      <c r="D11" s="7"/>
      <c r="E11" s="41"/>
    </row>
    <row r="12" spans="1:26" ht="25.5">
      <c r="A12" s="16" t="s">
        <v>14</v>
      </c>
      <c r="B12" s="6" t="s">
        <v>8</v>
      </c>
      <c r="C12" s="8"/>
      <c r="D12" s="8"/>
      <c r="E12" s="42"/>
      <c r="F12" s="84"/>
      <c r="G12" s="85" t="s">
        <v>24</v>
      </c>
      <c r="H12" s="85"/>
      <c r="J12" s="2"/>
      <c r="K12" s="2"/>
      <c r="L12" s="35"/>
      <c r="M12" s="36"/>
      <c r="N12" s="36"/>
      <c r="O12" s="3" t="s">
        <v>11</v>
      </c>
      <c r="P12" s="88">
        <f>H2</f>
        <v>11768</v>
      </c>
      <c r="Q12" s="1"/>
      <c r="R12" s="1"/>
      <c r="W12" s="3" t="s">
        <v>11</v>
      </c>
      <c r="X12" s="88">
        <f>H2</f>
        <v>11768</v>
      </c>
      <c r="Y12" s="1"/>
      <c r="Z12" s="1"/>
    </row>
    <row r="13" spans="1:26" ht="13.5" thickBot="1">
      <c r="A13" s="14"/>
      <c r="B13" s="6">
        <v>1</v>
      </c>
      <c r="C13" s="90">
        <v>18.88</v>
      </c>
      <c r="D13" s="89">
        <v>570</v>
      </c>
      <c r="E13" s="89">
        <v>8557</v>
      </c>
      <c r="F13" s="86"/>
      <c r="G13" s="87"/>
      <c r="H13" s="87" t="s">
        <v>28</v>
      </c>
      <c r="J13" s="2"/>
      <c r="K13" s="2"/>
      <c r="L13" s="2"/>
      <c r="M13" s="2"/>
      <c r="N13" s="2"/>
      <c r="O13" s="2" t="s">
        <v>37</v>
      </c>
      <c r="Q13" s="1"/>
      <c r="R13" s="1"/>
      <c r="W13" s="2" t="s">
        <v>38</v>
      </c>
      <c r="Y13" s="1"/>
      <c r="Z13" s="1"/>
    </row>
    <row r="14" spans="1:29" ht="27.75" customHeight="1">
      <c r="A14" s="14"/>
      <c r="B14" s="6">
        <v>2</v>
      </c>
      <c r="C14" s="90">
        <v>19.86</v>
      </c>
      <c r="D14" s="89">
        <v>600</v>
      </c>
      <c r="E14" s="89">
        <v>9002</v>
      </c>
      <c r="F14" s="86"/>
      <c r="G14" s="87"/>
      <c r="H14" s="87" t="s">
        <v>29</v>
      </c>
      <c r="J14" s="2"/>
      <c r="K14" s="2"/>
      <c r="L14" s="35"/>
      <c r="M14" s="35"/>
      <c r="N14" s="36"/>
      <c r="O14" s="43" t="s">
        <v>1</v>
      </c>
      <c r="P14" s="72" t="s">
        <v>22</v>
      </c>
      <c r="Q14" s="44"/>
      <c r="R14" s="45" t="s">
        <v>17</v>
      </c>
      <c r="S14" s="45" t="s">
        <v>6</v>
      </c>
      <c r="T14" s="46" t="s">
        <v>7</v>
      </c>
      <c r="U14" s="82" t="s">
        <v>18</v>
      </c>
      <c r="W14" s="71" t="s">
        <v>1</v>
      </c>
      <c r="X14" s="72" t="s">
        <v>22</v>
      </c>
      <c r="Y14" s="12"/>
      <c r="Z14" s="20" t="s">
        <v>17</v>
      </c>
      <c r="AA14" s="20" t="s">
        <v>6</v>
      </c>
      <c r="AB14" s="33" t="s">
        <v>7</v>
      </c>
      <c r="AC14" s="82" t="s">
        <v>18</v>
      </c>
    </row>
    <row r="15" spans="1:29" ht="12.75">
      <c r="A15" s="14"/>
      <c r="B15" s="6">
        <v>3</v>
      </c>
      <c r="C15" s="90">
        <v>20.87</v>
      </c>
      <c r="D15" s="89">
        <v>631</v>
      </c>
      <c r="E15" s="89">
        <v>9463</v>
      </c>
      <c r="F15" s="86"/>
      <c r="G15" s="87"/>
      <c r="H15" s="87" t="s">
        <v>25</v>
      </c>
      <c r="J15" s="2"/>
      <c r="K15" s="2"/>
      <c r="L15" s="2"/>
      <c r="M15" s="2"/>
      <c r="N15" s="35"/>
      <c r="O15" s="47">
        <f>O16+0.144</f>
        <v>0.344</v>
      </c>
      <c r="P15" s="73">
        <f>P16+4</f>
        <v>19.112000000000002</v>
      </c>
      <c r="Q15" s="48">
        <f>$P$2*O15/6</f>
        <v>674.6986666666666</v>
      </c>
      <c r="R15" s="65">
        <f>Q15*U15</f>
        <v>674.6986666666666</v>
      </c>
      <c r="S15" s="49">
        <f>R15*U15</f>
        <v>674.6986666666666</v>
      </c>
      <c r="T15" s="21">
        <v>1</v>
      </c>
      <c r="U15" s="76">
        <v>1</v>
      </c>
      <c r="W15" s="66">
        <f>W16+0.072</f>
        <v>0.272</v>
      </c>
      <c r="X15" s="73">
        <f>X16+2</f>
        <v>17.112000000000002</v>
      </c>
      <c r="Y15" s="34">
        <f>$X$2*W15/6</f>
        <v>533.4826666666667</v>
      </c>
      <c r="Z15" s="65">
        <f>Y15*1</f>
        <v>533.4826666666667</v>
      </c>
      <c r="AA15" s="19">
        <f>Z15*AC15</f>
        <v>1066.9653333333333</v>
      </c>
      <c r="AB15" s="21">
        <v>1</v>
      </c>
      <c r="AC15" s="76">
        <v>2</v>
      </c>
    </row>
    <row r="16" spans="1:29" ht="13.5" thickBot="1">
      <c r="A16" s="14"/>
      <c r="B16" s="6">
        <v>4</v>
      </c>
      <c r="C16" s="90">
        <v>22.03</v>
      </c>
      <c r="D16" s="89">
        <v>666</v>
      </c>
      <c r="E16" s="89">
        <v>9986</v>
      </c>
      <c r="F16" s="86"/>
      <c r="G16" s="87"/>
      <c r="H16" s="87" t="s">
        <v>27</v>
      </c>
      <c r="J16" s="2"/>
      <c r="K16" s="2"/>
      <c r="L16" s="35"/>
      <c r="M16" s="35"/>
      <c r="N16" s="35"/>
      <c r="O16" s="64">
        <v>0.2</v>
      </c>
      <c r="P16" s="73">
        <f>O16*75.56</f>
        <v>15.112000000000002</v>
      </c>
      <c r="Q16" s="50">
        <f>$P$2*O16</f>
        <v>2353.6</v>
      </c>
      <c r="R16" s="65">
        <f>Q16/6</f>
        <v>392.26666666666665</v>
      </c>
      <c r="S16" s="51">
        <f>R16*U16</f>
        <v>1961.3333333333333</v>
      </c>
      <c r="T16" s="21">
        <v>1</v>
      </c>
      <c r="U16" s="76">
        <v>5</v>
      </c>
      <c r="W16" s="67">
        <v>0.2</v>
      </c>
      <c r="X16" s="73">
        <f>W16*75.56</f>
        <v>15.112000000000002</v>
      </c>
      <c r="Y16" s="38">
        <f>$P$2*W16</f>
        <v>2353.6</v>
      </c>
      <c r="Z16" s="65">
        <f>Y16/6</f>
        <v>392.26666666666665</v>
      </c>
      <c r="AA16" s="26">
        <f>Z16*AC16</f>
        <v>1569.0666666666666</v>
      </c>
      <c r="AB16" s="21">
        <v>1</v>
      </c>
      <c r="AC16" s="76">
        <v>4</v>
      </c>
    </row>
    <row r="17" spans="1:29" ht="13.5" thickTop="1">
      <c r="A17" s="14"/>
      <c r="B17" s="6">
        <v>5</v>
      </c>
      <c r="C17" s="90">
        <v>23.18</v>
      </c>
      <c r="D17" s="89">
        <v>701</v>
      </c>
      <c r="E17" s="89">
        <v>10508</v>
      </c>
      <c r="F17" s="86"/>
      <c r="G17" s="87"/>
      <c r="H17" s="87" t="s">
        <v>31</v>
      </c>
      <c r="J17" s="2"/>
      <c r="K17" s="2"/>
      <c r="L17" s="2"/>
      <c r="M17" s="2"/>
      <c r="N17" s="2"/>
      <c r="O17" s="52"/>
      <c r="P17" s="68"/>
      <c r="Q17" s="53">
        <f>SUM(Q15:Q16)</f>
        <v>3028.2986666666666</v>
      </c>
      <c r="R17" s="49"/>
      <c r="S17" s="54">
        <f>SUM(S15:S16)</f>
        <v>2636.0319999999997</v>
      </c>
      <c r="T17" s="55"/>
      <c r="U17" s="77"/>
      <c r="W17" s="28"/>
      <c r="X17" s="68"/>
      <c r="Y17" s="31">
        <f>SUM(Y15:Y16)</f>
        <v>2887.0826666666667</v>
      </c>
      <c r="Z17" s="19"/>
      <c r="AA17" s="25">
        <f>SUM(AA15:AA16)</f>
        <v>2636.032</v>
      </c>
      <c r="AB17" s="22"/>
      <c r="AC17" s="77"/>
    </row>
    <row r="18" spans="1:29" ht="12.75">
      <c r="A18" s="14"/>
      <c r="B18" s="6">
        <v>6</v>
      </c>
      <c r="C18" s="90">
        <v>24.6</v>
      </c>
      <c r="D18" s="89">
        <v>743</v>
      </c>
      <c r="E18" s="89">
        <v>11152</v>
      </c>
      <c r="F18" s="86"/>
      <c r="G18" s="87"/>
      <c r="H18" s="87"/>
      <c r="I18" t="s">
        <v>32</v>
      </c>
      <c r="J18" s="2"/>
      <c r="K18" s="2"/>
      <c r="L18" s="35"/>
      <c r="M18" s="35"/>
      <c r="N18" s="35"/>
      <c r="O18" s="56"/>
      <c r="P18" s="69"/>
      <c r="Q18" s="57"/>
      <c r="R18" s="49"/>
      <c r="S18" s="49"/>
      <c r="T18" s="58"/>
      <c r="U18" s="77"/>
      <c r="W18" s="14"/>
      <c r="X18" s="69"/>
      <c r="Y18" s="7"/>
      <c r="Z18" s="19"/>
      <c r="AA18" s="19"/>
      <c r="AB18" s="15"/>
      <c r="AC18" s="77"/>
    </row>
    <row r="19" spans="1:29" ht="13.5" thickBot="1">
      <c r="A19" s="14"/>
      <c r="B19" s="6"/>
      <c r="C19" s="8"/>
      <c r="D19" s="9"/>
      <c r="E19" s="40"/>
      <c r="F19" s="86"/>
      <c r="G19" s="87"/>
      <c r="H19" s="87"/>
      <c r="I19" t="s">
        <v>33</v>
      </c>
      <c r="J19" s="2"/>
      <c r="K19" s="2"/>
      <c r="L19" s="2"/>
      <c r="M19" s="2"/>
      <c r="N19" s="35"/>
      <c r="O19" s="59"/>
      <c r="P19" s="70"/>
      <c r="Q19" s="60" t="s">
        <v>0</v>
      </c>
      <c r="R19" s="61"/>
      <c r="S19" s="62">
        <f>S17</f>
        <v>2636.0319999999997</v>
      </c>
      <c r="T19" s="63"/>
      <c r="U19" s="78"/>
      <c r="W19" s="17"/>
      <c r="X19" s="70"/>
      <c r="Y19" s="23" t="s">
        <v>0</v>
      </c>
      <c r="Z19" s="18"/>
      <c r="AA19" s="27">
        <f>AA17</f>
        <v>2636.032</v>
      </c>
      <c r="AB19" s="24"/>
      <c r="AC19" s="78"/>
    </row>
    <row r="20" spans="1:21" ht="12.75">
      <c r="A20" s="16" t="s">
        <v>15</v>
      </c>
      <c r="B20" s="6" t="s">
        <v>8</v>
      </c>
      <c r="C20" s="8"/>
      <c r="D20" s="9"/>
      <c r="E20" s="40"/>
      <c r="F20" s="86"/>
      <c r="G20" s="87"/>
      <c r="H20" s="87"/>
      <c r="I20" t="s">
        <v>34</v>
      </c>
      <c r="J20" s="2"/>
      <c r="K20" s="2"/>
      <c r="L20" s="35"/>
      <c r="M20" s="35"/>
      <c r="N20" s="2"/>
      <c r="O20" s="2"/>
      <c r="P20" s="2"/>
      <c r="Q20" s="2"/>
      <c r="U20" s="37"/>
    </row>
    <row r="21" spans="1:17" ht="12.75">
      <c r="A21" s="14"/>
      <c r="B21" s="6">
        <v>1</v>
      </c>
      <c r="C21" s="90">
        <v>21.28</v>
      </c>
      <c r="D21" s="89">
        <v>643</v>
      </c>
      <c r="E21" s="89">
        <v>9648</v>
      </c>
      <c r="F21" s="86"/>
      <c r="G21" s="87"/>
      <c r="H21" s="87"/>
      <c r="I21" t="s">
        <v>0</v>
      </c>
      <c r="J21" s="2"/>
      <c r="K21" s="2"/>
      <c r="L21" s="2"/>
      <c r="M21" s="2"/>
      <c r="N21" s="2"/>
      <c r="O21" s="2"/>
      <c r="P21" s="2"/>
      <c r="Q21" s="2"/>
    </row>
    <row r="22" spans="1:17" ht="12.75">
      <c r="A22" s="14"/>
      <c r="B22" s="6">
        <v>2</v>
      </c>
      <c r="C22" s="90">
        <v>22.37</v>
      </c>
      <c r="D22" s="89">
        <v>676</v>
      </c>
      <c r="E22" s="89">
        <v>10139</v>
      </c>
      <c r="F22" s="86"/>
      <c r="G22" s="87"/>
      <c r="H22" s="87"/>
      <c r="I22" t="s">
        <v>35</v>
      </c>
      <c r="J22" s="2"/>
      <c r="K22" s="2"/>
      <c r="L22" s="35"/>
      <c r="M22" s="35"/>
      <c r="N22" s="2"/>
      <c r="O22" s="2"/>
      <c r="P22" s="2"/>
      <c r="Q22" s="2"/>
    </row>
    <row r="23" spans="1:17" ht="12.75">
      <c r="A23" s="14"/>
      <c r="B23" s="6">
        <v>3</v>
      </c>
      <c r="C23" s="90">
        <v>23.48</v>
      </c>
      <c r="D23" s="89">
        <v>710</v>
      </c>
      <c r="E23" s="89">
        <v>10646</v>
      </c>
      <c r="F23" s="86"/>
      <c r="G23" s="86"/>
      <c r="H23" s="86"/>
      <c r="K23" t="s">
        <v>39</v>
      </c>
      <c r="Q23" s="2"/>
    </row>
    <row r="24" spans="1:17" ht="12.75">
      <c r="A24" s="14"/>
      <c r="B24" s="6">
        <v>4</v>
      </c>
      <c r="C24" s="90">
        <v>24.81</v>
      </c>
      <c r="D24" s="89">
        <v>750</v>
      </c>
      <c r="E24" s="89">
        <v>11245</v>
      </c>
      <c r="F24" s="86"/>
      <c r="G24" s="86"/>
      <c r="H24" s="86"/>
      <c r="Q24" s="2"/>
    </row>
    <row r="25" spans="1:17" ht="12.75">
      <c r="A25" s="14"/>
      <c r="B25" s="6">
        <v>5</v>
      </c>
      <c r="C25" s="90">
        <v>25.96</v>
      </c>
      <c r="D25" s="89">
        <v>785</v>
      </c>
      <c r="E25" s="89">
        <v>11768</v>
      </c>
      <c r="F25" s="86"/>
      <c r="G25" s="86"/>
      <c r="H25" s="86"/>
      <c r="Q25" s="2"/>
    </row>
    <row r="26" spans="1:17" ht="13.5" thickBot="1">
      <c r="A26" s="17"/>
      <c r="B26" s="18">
        <v>6</v>
      </c>
      <c r="C26" s="90">
        <v>27.92</v>
      </c>
      <c r="D26" s="89">
        <v>844</v>
      </c>
      <c r="E26" s="89">
        <v>12658</v>
      </c>
      <c r="F26" s="86"/>
      <c r="G26" s="86"/>
      <c r="H26" s="86"/>
      <c r="Q26" s="2"/>
    </row>
    <row r="27" spans="3:14" ht="12.75">
      <c r="C27" s="4"/>
      <c r="D27" s="5"/>
      <c r="E27" s="5"/>
      <c r="N27" s="2"/>
    </row>
    <row r="28" spans="1:2" ht="12.75">
      <c r="A28" s="2" t="s">
        <v>36</v>
      </c>
      <c r="B28" s="2"/>
    </row>
    <row r="29" spans="2:6" ht="12.75">
      <c r="B29" s="83" t="s">
        <v>16</v>
      </c>
      <c r="D29"/>
      <c r="F29" s="1"/>
    </row>
    <row r="30" spans="2:6" ht="12.75">
      <c r="B30" s="83"/>
      <c r="D30"/>
      <c r="F30" s="1"/>
    </row>
    <row r="31" spans="2:6" ht="12.75">
      <c r="B31" s="83" t="s">
        <v>2</v>
      </c>
      <c r="D31"/>
      <c r="F31" s="1"/>
    </row>
    <row r="32" spans="2:6" ht="12.75">
      <c r="B32" s="83"/>
      <c r="D32"/>
      <c r="F32" s="1"/>
    </row>
    <row r="33" spans="2:6" ht="12.75">
      <c r="B33" s="83" t="s">
        <v>3</v>
      </c>
      <c r="D33"/>
      <c r="F33" s="1"/>
    </row>
    <row r="34" spans="2:6" ht="12.75">
      <c r="B34" s="83"/>
      <c r="D34"/>
      <c r="F34" s="1"/>
    </row>
    <row r="35" spans="2:6" ht="12.75">
      <c r="B35" s="83" t="s">
        <v>4</v>
      </c>
      <c r="D35"/>
      <c r="F35" s="1"/>
    </row>
    <row r="36" spans="2:6" ht="12.75">
      <c r="B36" s="83"/>
      <c r="D36"/>
      <c r="F36" s="1"/>
    </row>
    <row r="37" spans="2:6" ht="12.75">
      <c r="B37" s="83" t="s">
        <v>5</v>
      </c>
      <c r="D37"/>
      <c r="F37" s="1"/>
    </row>
    <row r="38" spans="2:6" ht="12.75">
      <c r="B38" s="83"/>
      <c r="D38"/>
      <c r="F38" s="1"/>
    </row>
    <row r="39" spans="2:6" ht="12.75">
      <c r="B39" s="83" t="s">
        <v>30</v>
      </c>
      <c r="D39"/>
      <c r="F39" s="1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printOptions/>
  <pageMargins left="0.25" right="0.25" top="1" bottom="1" header="0.5" footer="0.5"/>
  <pageSetup horizontalDpi="300" verticalDpi="300" orientation="landscape" paperSize="9" scale="55" r:id="rId1"/>
  <headerFooter alignWithMargins="0">
    <oddHeader>&amp;C&amp;"Arial,Bold"&amp;12Part Time Statement of Appointment
Calculation Worksheet&amp;R&amp;D,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grandstaffj</cp:lastModifiedBy>
  <cp:lastPrinted>2004-03-19T14:38:17Z</cp:lastPrinted>
  <dcterms:created xsi:type="dcterms:W3CDTF">2002-12-06T22:29:38Z</dcterms:created>
  <dcterms:modified xsi:type="dcterms:W3CDTF">2004-03-19T14:42:28Z</dcterms:modified>
  <cp:category/>
  <cp:version/>
  <cp:contentType/>
  <cp:contentStatus/>
</cp:coreProperties>
</file>